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2\Dati\Segreteria1\AMMINISTRAZIONE TRASPARENTE\AMMINISTRAZIONE TRASPARENTE_da 2022\02 ORGANIZZAZIONE\02_1 TITOLARI INCARICHI GOVERNO\"/>
    </mc:Choice>
  </mc:AlternateContent>
  <xr:revisionPtr revIDLastSave="0" documentId="13_ncr:1_{52CD605A-8CA9-4BD6-B574-DA866EC3D9C7}" xr6:coauthVersionLast="47" xr6:coauthVersionMax="47" xr10:uidLastSave="{00000000-0000-0000-0000-000000000000}"/>
  <bookViews>
    <workbookView xWindow="-108" yWindow="-108" windowWidth="23256" windowHeight="12456" xr2:uid="{F4FF81AA-8D7B-4231-9CFE-3F00D8788DD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4" i="1"/>
  <c r="H13" i="1"/>
  <c r="H8" i="1"/>
  <c r="H7" i="1"/>
  <c r="H6" i="1"/>
  <c r="H5" i="1"/>
  <c r="G19" i="1"/>
  <c r="G18" i="1"/>
  <c r="G17" i="1"/>
  <c r="G16" i="1"/>
  <c r="G15" i="1"/>
  <c r="G14" i="1"/>
  <c r="G13" i="1"/>
  <c r="G12" i="1"/>
  <c r="G11" i="1"/>
  <c r="G10" i="1"/>
  <c r="G9" i="1"/>
  <c r="G5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</calcChain>
</file>

<file path=xl/sharedStrings.xml><?xml version="1.0" encoding="utf-8"?>
<sst xmlns="http://schemas.openxmlformats.org/spreadsheetml/2006/main" count="415" uniqueCount="79">
  <si>
    <t>Cognome</t>
  </si>
  <si>
    <t xml:space="preserve">Carica </t>
  </si>
  <si>
    <t>Atti di Nomina</t>
  </si>
  <si>
    <t>Nome</t>
  </si>
  <si>
    <t xml:space="preserve">Durata dell'incarico </t>
  </si>
  <si>
    <t>Curriculum Vitae</t>
  </si>
  <si>
    <t>Milanese</t>
  </si>
  <si>
    <t xml:space="preserve">Maria Cristina </t>
  </si>
  <si>
    <t>Gedda</t>
  </si>
  <si>
    <t>Gabriella Maria Rosanina</t>
  </si>
  <si>
    <t>Colarelli</t>
  </si>
  <si>
    <t>Andrea</t>
  </si>
  <si>
    <t>Giordano</t>
  </si>
  <si>
    <t>Paolo</t>
  </si>
  <si>
    <t>Presidente</t>
  </si>
  <si>
    <t xml:space="preserve">Vice presidente </t>
  </si>
  <si>
    <t>Tesoriere</t>
  </si>
  <si>
    <t xml:space="preserve">Segretario </t>
  </si>
  <si>
    <t>Ariolfo</t>
  </si>
  <si>
    <t>Ilaria</t>
  </si>
  <si>
    <t>Castelli</t>
  </si>
  <si>
    <t>Manuela</t>
  </si>
  <si>
    <t>Cavallari</t>
  </si>
  <si>
    <t>Fazzalari</t>
  </si>
  <si>
    <t>Walter</t>
  </si>
  <si>
    <t>Forestiero</t>
  </si>
  <si>
    <t>Gian Luca</t>
  </si>
  <si>
    <t>Gaveglio</t>
  </si>
  <si>
    <t>Ingaramo</t>
  </si>
  <si>
    <t>Roberta</t>
  </si>
  <si>
    <t>Jaeger</t>
  </si>
  <si>
    <t>Peter Philipp Neopomuk</t>
  </si>
  <si>
    <t>Lagerd</t>
  </si>
  <si>
    <t>Michela</t>
  </si>
  <si>
    <t>Morbelli</t>
  </si>
  <si>
    <t>Erika</t>
  </si>
  <si>
    <t>Pomatto</t>
  </si>
  <si>
    <t>Gianbattista</t>
  </si>
  <si>
    <t>Consigliere</t>
  </si>
  <si>
    <t>2021-2025</t>
  </si>
  <si>
    <t>Consiglio in carica dal 26/5/2021, insediato il 23/6/2021</t>
  </si>
  <si>
    <t>Consiglio in carica dal 01/01/2021 al 25/05/2021</t>
  </si>
  <si>
    <t>Massimo</t>
  </si>
  <si>
    <t>Coscia</t>
  </si>
  <si>
    <t>Giuntoli</t>
  </si>
  <si>
    <t>Cristina</t>
  </si>
  <si>
    <t>Rosotto</t>
  </si>
  <si>
    <t>Giovanni</t>
  </si>
  <si>
    <t>Borio</t>
  </si>
  <si>
    <t>Argento</t>
  </si>
  <si>
    <t>Rita</t>
  </si>
  <si>
    <t>Bellini</t>
  </si>
  <si>
    <t>Elisabetta</t>
  </si>
  <si>
    <t>Cimenti</t>
  </si>
  <si>
    <t>Alessandro</t>
  </si>
  <si>
    <t>Cinotto</t>
  </si>
  <si>
    <t>Antonio</t>
  </si>
  <si>
    <t>Atto di nomina</t>
  </si>
  <si>
    <t>Maria Cristina</t>
  </si>
  <si>
    <t>Muzio</t>
  </si>
  <si>
    <t>Porporato</t>
  </si>
  <si>
    <t>Laura</t>
  </si>
  <si>
    <t>Siviero</t>
  </si>
  <si>
    <t>Alessandra</t>
  </si>
  <si>
    <t>Voghera</t>
  </si>
  <si>
    <t>Angioletta</t>
  </si>
  <si>
    <t>2017-2021</t>
  </si>
  <si>
    <t>Curriculum vitae</t>
  </si>
  <si>
    <t>rinuncia</t>
  </si>
  <si>
    <t>Compensi e/o indennità (euro)</t>
  </si>
  <si>
    <t>SCARICA L'ATTO DI NOMINA</t>
  </si>
  <si>
    <t>SCARICA IL CV</t>
  </si>
  <si>
    <t>ANNO 2022</t>
  </si>
  <si>
    <t>ANNO 2021</t>
  </si>
  <si>
    <t>titolari di incarichi di amministrazione, di direzione o di governo</t>
  </si>
  <si>
    <t>Rimborsi per viaggi di servizio e missioni (euro)</t>
  </si>
  <si>
    <t xml:space="preserve">anno 2023 </t>
  </si>
  <si>
    <t xml:space="preserve">anno 2024 </t>
  </si>
  <si>
    <t>Lageard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</si>
</sst>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lan Offc Narrow Medium"/>
      <family val="2"/>
    </font>
    <font>
      <sz val="14"/>
      <color theme="1"/>
      <name val="Clan SC Offc Narrow Medium"/>
      <family val="2"/>
    </font>
    <font>
      <sz val="11"/>
      <color theme="1"/>
      <name val="Clan Offc Narrow Book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lan Offc Narrow Medium"/>
      <family val="2"/>
    </font>
    <font>
      <sz val="14"/>
      <color theme="1"/>
      <name val="Clan Offc Narrow Medium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4" xfId="0" applyNumberFormat="1" applyFont="1" applyBorder="1"/>
    <xf numFmtId="4" fontId="0" fillId="0" borderId="0" xfId="0" applyNumberFormat="1"/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10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1" fillId="0" borderId="5" xfId="0" applyFont="1" applyBorder="1" applyAlignment="1">
      <alignment wrapText="1"/>
    </xf>
    <xf numFmtId="0" fontId="6" fillId="0" borderId="1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5" xfId="1" applyBorder="1" applyAlignment="1">
      <alignment horizontal="center" vertical="top" wrapText="1"/>
    </xf>
    <xf numFmtId="0" fontId="4" fillId="0" borderId="6" xfId="1" applyBorder="1" applyAlignment="1">
      <alignment horizontal="center" vertical="top" wrapText="1"/>
    </xf>
    <xf numFmtId="0" fontId="4" fillId="0" borderId="7" xfId="1" applyBorder="1" applyAlignment="1">
      <alignment horizontal="center" vertical="top" wrapText="1"/>
    </xf>
    <xf numFmtId="0" fontId="4" fillId="0" borderId="5" xfId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7" xfId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" fontId="0" fillId="0" borderId="19" xfId="0" applyNumberFormat="1" applyBorder="1"/>
    <xf numFmtId="4" fontId="3" fillId="0" borderId="11" xfId="0" applyNumberFormat="1" applyFont="1" applyFill="1" applyBorder="1"/>
    <xf numFmtId="4" fontId="3" fillId="0" borderId="1" xfId="0" applyNumberFormat="1" applyFont="1" applyFill="1" applyBorder="1"/>
    <xf numFmtId="4" fontId="3" fillId="0" borderId="12" xfId="0" applyNumberFormat="1" applyFont="1" applyFill="1" applyBorder="1"/>
    <xf numFmtId="4" fontId="3" fillId="0" borderId="4" xfId="0" applyNumberFormat="1" applyFont="1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ato.it/wp-content/uploads/2023/08/CV-FORESTIERO.pdf" TargetMode="External"/><Relationship Id="rId21" Type="http://schemas.openxmlformats.org/officeDocument/2006/relationships/hyperlink" Target="https://www.oato.it/wp-content/uploads/2023/08/CV-GIORDANO.pdf" TargetMode="External"/><Relationship Id="rId34" Type="http://schemas.openxmlformats.org/officeDocument/2006/relationships/hyperlink" Target="https://www.oato.it/wp-content/uploads/2023/08/CV-GEDDA.pdf" TargetMode="External"/><Relationship Id="rId42" Type="http://schemas.openxmlformats.org/officeDocument/2006/relationships/hyperlink" Target="https://www.oato.it/wp-content/uploads/2023/08/CV-GAVEGLIO.pdf" TargetMode="External"/><Relationship Id="rId47" Type="http://schemas.openxmlformats.org/officeDocument/2006/relationships/hyperlink" Target="https://www.oato.it/wp-content/uploads/2023/08/CV-POMATTO.pdf" TargetMode="External"/><Relationship Id="rId50" Type="http://schemas.openxmlformats.org/officeDocument/2006/relationships/hyperlink" Target="https://www.oato.it/wp-content/uploads/2023/08/CV-MILANESE.pdf" TargetMode="External"/><Relationship Id="rId55" Type="http://schemas.openxmlformats.org/officeDocument/2006/relationships/hyperlink" Target="https://www.oato.it/wp-content/uploads/2023/08/CV-CASTELLI.pdf" TargetMode="External"/><Relationship Id="rId63" Type="http://schemas.openxmlformats.org/officeDocument/2006/relationships/hyperlink" Target="https://www.oato.it/wp-content/uploads/2023/08/CV-MORBELLI.pdf" TargetMode="External"/><Relationship Id="rId7" Type="http://schemas.openxmlformats.org/officeDocument/2006/relationships/hyperlink" Target="https://www.oato.it/wp-content/uploads/2023/08/CV-CASTELLI.pdf" TargetMode="External"/><Relationship Id="rId2" Type="http://schemas.openxmlformats.org/officeDocument/2006/relationships/hyperlink" Target="https://www.oato.it/wp-content/uploads/2023/08/CV-MILANESE.pdf" TargetMode="External"/><Relationship Id="rId16" Type="http://schemas.openxmlformats.org/officeDocument/2006/relationships/hyperlink" Target="https://www.oato.it/wp-content/uploads/2023/08/CV-POMATTO.pdf" TargetMode="External"/><Relationship Id="rId29" Type="http://schemas.openxmlformats.org/officeDocument/2006/relationships/hyperlink" Target="https://www.oato.it/wp-content/uploads/2023/08/CV-JAEGER.pdf" TargetMode="External"/><Relationship Id="rId11" Type="http://schemas.openxmlformats.org/officeDocument/2006/relationships/hyperlink" Target="https://www.oato.it/wp-content/uploads/2023/08/CV-GAVEGLIO.pdf" TargetMode="External"/><Relationship Id="rId24" Type="http://schemas.openxmlformats.org/officeDocument/2006/relationships/hyperlink" Target="https://www.oato.it/wp-content/uploads/2023/08/CV-CAVALLARI.pdf" TargetMode="External"/><Relationship Id="rId32" Type="http://schemas.openxmlformats.org/officeDocument/2006/relationships/hyperlink" Target="https://www.oato.it/wp-content/uploads/2023/08/CV-POMATTO.pdf" TargetMode="External"/><Relationship Id="rId37" Type="http://schemas.openxmlformats.org/officeDocument/2006/relationships/hyperlink" Target="https://www.oato.it/wp-content/uploads/2023/08/CV-ARIOLFO.pdf" TargetMode="External"/><Relationship Id="rId40" Type="http://schemas.openxmlformats.org/officeDocument/2006/relationships/hyperlink" Target="https://www.oato.it/wp-content/uploads/2023/08/CV-FAZZALARI.pdf" TargetMode="External"/><Relationship Id="rId45" Type="http://schemas.openxmlformats.org/officeDocument/2006/relationships/hyperlink" Target="https://www.oato.it/wp-content/uploads/2023/08/CV-LAGEARD.pdf" TargetMode="External"/><Relationship Id="rId53" Type="http://schemas.openxmlformats.org/officeDocument/2006/relationships/hyperlink" Target="https://www.oato.it/wp-content/uploads/2023/08/CV-GIORDANO.pdf" TargetMode="External"/><Relationship Id="rId58" Type="http://schemas.openxmlformats.org/officeDocument/2006/relationships/hyperlink" Target="https://www.oato.it/wp-content/uploads/2023/08/CV-FORESTIERO.pdf" TargetMode="External"/><Relationship Id="rId5" Type="http://schemas.openxmlformats.org/officeDocument/2006/relationships/hyperlink" Target="https://www.oato.it/wp-content/uploads/2023/08/CV-GIORDANO.pdf" TargetMode="External"/><Relationship Id="rId61" Type="http://schemas.openxmlformats.org/officeDocument/2006/relationships/hyperlink" Target="https://www.oato.it/wp-content/uploads/2023/08/CV-JAEGER.pdf" TargetMode="External"/><Relationship Id="rId19" Type="http://schemas.openxmlformats.org/officeDocument/2006/relationships/hyperlink" Target="https://www.oato.it/wp-content/uploads/2023/08/CV-GEDDA.pdf" TargetMode="External"/><Relationship Id="rId14" Type="http://schemas.openxmlformats.org/officeDocument/2006/relationships/hyperlink" Target="https://www.oato.it/wp-content/uploads/2023/08/CV-LAGEARD.pdf" TargetMode="External"/><Relationship Id="rId22" Type="http://schemas.openxmlformats.org/officeDocument/2006/relationships/hyperlink" Target="https://www.oato.it/wp-content/uploads/2023/08/CV-ARIOLFO.pdf" TargetMode="External"/><Relationship Id="rId27" Type="http://schemas.openxmlformats.org/officeDocument/2006/relationships/hyperlink" Target="https://www.oato.it/wp-content/uploads/2023/08/CV-GAVEGLIO.pdf" TargetMode="External"/><Relationship Id="rId30" Type="http://schemas.openxmlformats.org/officeDocument/2006/relationships/hyperlink" Target="https://www.oato.it/wp-content/uploads/2023/08/CV-LAGEARD.pdf" TargetMode="External"/><Relationship Id="rId35" Type="http://schemas.openxmlformats.org/officeDocument/2006/relationships/hyperlink" Target="https://www.oato.it/wp-content/uploads/2023/08/CV-COLARELLI.pdf" TargetMode="External"/><Relationship Id="rId43" Type="http://schemas.openxmlformats.org/officeDocument/2006/relationships/hyperlink" Target="https://www.oato.it/wp-content/uploads/2023/08/CV-INGARAMO.pdf" TargetMode="External"/><Relationship Id="rId48" Type="http://schemas.openxmlformats.org/officeDocument/2006/relationships/hyperlink" Target="https://www.oato.it/wp-content/uploads/2023/08/verbale15_23giugno2021_insediamento-Consiglio.pdf" TargetMode="External"/><Relationship Id="rId56" Type="http://schemas.openxmlformats.org/officeDocument/2006/relationships/hyperlink" Target="https://www.oato.it/wp-content/uploads/2023/08/CV-CAVALLARI.pdf" TargetMode="External"/><Relationship Id="rId64" Type="http://schemas.openxmlformats.org/officeDocument/2006/relationships/hyperlink" Target="https://www.oato.it/wp-content/uploads/2023/08/CV-POMATTO.pdf" TargetMode="External"/><Relationship Id="rId8" Type="http://schemas.openxmlformats.org/officeDocument/2006/relationships/hyperlink" Target="https://www.oato.it/wp-content/uploads/2023/08/CV-CAVALLARI.pdf" TargetMode="External"/><Relationship Id="rId51" Type="http://schemas.openxmlformats.org/officeDocument/2006/relationships/hyperlink" Target="https://www.oato.it/wp-content/uploads/2023/08/CV-GEDDA.pdf" TargetMode="External"/><Relationship Id="rId3" Type="http://schemas.openxmlformats.org/officeDocument/2006/relationships/hyperlink" Target="https://www.oato.it/wp-content/uploads/2023/08/CV-GEDDA.pdf" TargetMode="External"/><Relationship Id="rId12" Type="http://schemas.openxmlformats.org/officeDocument/2006/relationships/hyperlink" Target="https://www.oato.it/wp-content/uploads/2023/08/CV-INGARAMO.pdf" TargetMode="External"/><Relationship Id="rId17" Type="http://schemas.openxmlformats.org/officeDocument/2006/relationships/hyperlink" Target="https://www.oato.it/wp-content/uploads/2023/08/verbale15_23giugno2021_insediamento-Consiglio.pdf" TargetMode="External"/><Relationship Id="rId25" Type="http://schemas.openxmlformats.org/officeDocument/2006/relationships/hyperlink" Target="https://www.oato.it/wp-content/uploads/2023/08/CV-FAZZALARI.pdf" TargetMode="External"/><Relationship Id="rId33" Type="http://schemas.openxmlformats.org/officeDocument/2006/relationships/hyperlink" Target="https://www.oato.it/wp-content/uploads/2023/08/CV-MILANESE.pdf" TargetMode="External"/><Relationship Id="rId38" Type="http://schemas.openxmlformats.org/officeDocument/2006/relationships/hyperlink" Target="https://www.oato.it/wp-content/uploads/2023/08/CV-CASTELLI.pdf" TargetMode="External"/><Relationship Id="rId46" Type="http://schemas.openxmlformats.org/officeDocument/2006/relationships/hyperlink" Target="https://www.oato.it/wp-content/uploads/2023/08/CV-MORBELLI.pdf" TargetMode="External"/><Relationship Id="rId59" Type="http://schemas.openxmlformats.org/officeDocument/2006/relationships/hyperlink" Target="https://www.oato.it/wp-content/uploads/2023/08/CV-GAVEGLIO.pdf" TargetMode="External"/><Relationship Id="rId20" Type="http://schemas.openxmlformats.org/officeDocument/2006/relationships/hyperlink" Target="https://www.oato.it/wp-content/uploads/2023/08/CV-COLARELLI.pdf" TargetMode="External"/><Relationship Id="rId41" Type="http://schemas.openxmlformats.org/officeDocument/2006/relationships/hyperlink" Target="https://www.oato.it/wp-content/uploads/2023/08/CV-FORESTIERO.pdf" TargetMode="External"/><Relationship Id="rId54" Type="http://schemas.openxmlformats.org/officeDocument/2006/relationships/hyperlink" Target="https://www.oato.it/wp-content/uploads/2023/08/CV-ARIOLFO.pdf" TargetMode="External"/><Relationship Id="rId62" Type="http://schemas.openxmlformats.org/officeDocument/2006/relationships/hyperlink" Target="https://www.oato.it/wp-content/uploads/2023/08/CV-LAGEARD.pdf" TargetMode="External"/><Relationship Id="rId1" Type="http://schemas.openxmlformats.org/officeDocument/2006/relationships/hyperlink" Target="https://www.oato.it/wp-content/uploads/2023/08/verbale15_23giugno2021_insediamento-Consiglio.pdf" TargetMode="External"/><Relationship Id="rId6" Type="http://schemas.openxmlformats.org/officeDocument/2006/relationships/hyperlink" Target="https://www.oato.it/wp-content/uploads/2023/08/CV-ARIOLFO.pdf" TargetMode="External"/><Relationship Id="rId15" Type="http://schemas.openxmlformats.org/officeDocument/2006/relationships/hyperlink" Target="https://www.oato.it/wp-content/uploads/2023/08/CV-MORBELLI.pdf" TargetMode="External"/><Relationship Id="rId23" Type="http://schemas.openxmlformats.org/officeDocument/2006/relationships/hyperlink" Target="https://www.oato.it/wp-content/uploads/2023/08/CV-CASTELLI.pdf" TargetMode="External"/><Relationship Id="rId28" Type="http://schemas.openxmlformats.org/officeDocument/2006/relationships/hyperlink" Target="https://www.oato.it/wp-content/uploads/2023/08/CV-INGARAMO.pdf" TargetMode="External"/><Relationship Id="rId36" Type="http://schemas.openxmlformats.org/officeDocument/2006/relationships/hyperlink" Target="https://www.oato.it/wp-content/uploads/2023/08/CV-GIORDANO.pdf" TargetMode="External"/><Relationship Id="rId49" Type="http://schemas.openxmlformats.org/officeDocument/2006/relationships/hyperlink" Target="https://www.oato.it/wp-content/uploads/2023/08/verbale15_23giugno2021_insediamento-Consiglio.pdf" TargetMode="External"/><Relationship Id="rId57" Type="http://schemas.openxmlformats.org/officeDocument/2006/relationships/hyperlink" Target="https://www.oato.it/wp-content/uploads/2023/08/CV-FAZZALARI.pdf" TargetMode="External"/><Relationship Id="rId10" Type="http://schemas.openxmlformats.org/officeDocument/2006/relationships/hyperlink" Target="https://www.oato.it/wp-content/uploads/2023/08/CV-FORESTIERO.pdf" TargetMode="External"/><Relationship Id="rId31" Type="http://schemas.openxmlformats.org/officeDocument/2006/relationships/hyperlink" Target="https://www.oato.it/wp-content/uploads/2023/08/CV-MORBELLI.pdf" TargetMode="External"/><Relationship Id="rId44" Type="http://schemas.openxmlformats.org/officeDocument/2006/relationships/hyperlink" Target="https://www.oato.it/wp-content/uploads/2023/08/CV-JAEGER.pdf" TargetMode="External"/><Relationship Id="rId52" Type="http://schemas.openxmlformats.org/officeDocument/2006/relationships/hyperlink" Target="https://www.oato.it/wp-content/uploads/2023/08/CV-COLARELLI.pdf" TargetMode="External"/><Relationship Id="rId60" Type="http://schemas.openxmlformats.org/officeDocument/2006/relationships/hyperlink" Target="https://www.oato.it/wp-content/uploads/2023/08/CV-INGARAMO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oato.it/wp-content/uploads/2023/08/CV-COLARELLI.pdf" TargetMode="External"/><Relationship Id="rId9" Type="http://schemas.openxmlformats.org/officeDocument/2006/relationships/hyperlink" Target="https://www.oato.it/wp-content/uploads/2023/08/CV-FAZZALARI.pdf" TargetMode="External"/><Relationship Id="rId13" Type="http://schemas.openxmlformats.org/officeDocument/2006/relationships/hyperlink" Target="https://www.oato.it/wp-content/uploads/2023/08/CV-JAEGER.pdf" TargetMode="External"/><Relationship Id="rId18" Type="http://schemas.openxmlformats.org/officeDocument/2006/relationships/hyperlink" Target="https://www.oato.it/wp-content/uploads/2023/08/CV-MILANESE.pdf" TargetMode="External"/><Relationship Id="rId39" Type="http://schemas.openxmlformats.org/officeDocument/2006/relationships/hyperlink" Target="https://www.oato.it/wp-content/uploads/2023/08/CV-CAVALLA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AA35-F454-4827-B0FB-1503CCF59D46}">
  <sheetPr>
    <pageSetUpPr fitToPage="1"/>
  </sheetPr>
  <dimension ref="A1:H94"/>
  <sheetViews>
    <sheetView tabSelected="1" topLeftCell="A20" zoomScale="80" zoomScaleNormal="80" workbookViewId="0">
      <selection activeCell="L23" sqref="L23"/>
    </sheetView>
  </sheetViews>
  <sheetFormatPr defaultRowHeight="14.4"/>
  <cols>
    <col min="1" max="1" width="12.6640625" customWidth="1"/>
    <col min="2" max="2" width="24.6640625" customWidth="1"/>
    <col min="3" max="3" width="15.44140625" customWidth="1"/>
    <col min="4" max="4" width="16.6640625" customWidth="1"/>
    <col min="5" max="5" width="12.6640625" customWidth="1"/>
    <col min="6" max="6" width="21.33203125" customWidth="1"/>
    <col min="7" max="7" width="11.6640625" style="11" customWidth="1"/>
    <col min="8" max="8" width="12" style="43" customWidth="1"/>
  </cols>
  <sheetData>
    <row r="1" spans="1:8" ht="18" thickBot="1">
      <c r="A1" s="24" t="s">
        <v>74</v>
      </c>
      <c r="B1" s="25"/>
      <c r="C1" s="25"/>
      <c r="D1" s="25"/>
      <c r="E1" s="25"/>
      <c r="F1" s="25"/>
      <c r="G1" s="25"/>
      <c r="H1" s="25"/>
    </row>
    <row r="2" spans="1:8" ht="18" thickBot="1">
      <c r="A2" s="22"/>
      <c r="B2" s="22"/>
      <c r="C2" s="22"/>
      <c r="D2" s="22"/>
      <c r="E2" s="22"/>
      <c r="F2" s="22"/>
      <c r="G2" s="22"/>
      <c r="H2" s="41"/>
    </row>
    <row r="3" spans="1:8" ht="17.399999999999999">
      <c r="A3" s="29" t="s">
        <v>77</v>
      </c>
      <c r="B3" s="28"/>
      <c r="C3" s="28"/>
      <c r="D3" s="28"/>
      <c r="E3" s="28"/>
      <c r="F3" s="28"/>
      <c r="G3" s="28"/>
      <c r="H3" s="28"/>
    </row>
    <row r="4" spans="1:8" ht="69.599999999999994">
      <c r="A4" s="7" t="s">
        <v>0</v>
      </c>
      <c r="B4" s="6" t="s">
        <v>3</v>
      </c>
      <c r="C4" s="6" t="s">
        <v>1</v>
      </c>
      <c r="D4" s="6" t="s">
        <v>2</v>
      </c>
      <c r="E4" s="6" t="s">
        <v>4</v>
      </c>
      <c r="F4" s="17" t="s">
        <v>5</v>
      </c>
      <c r="G4" s="8" t="s">
        <v>69</v>
      </c>
      <c r="H4" s="8" t="s">
        <v>75</v>
      </c>
    </row>
    <row r="5" spans="1:8">
      <c r="A5" s="3" t="s">
        <v>6</v>
      </c>
      <c r="B5" s="2" t="s">
        <v>7</v>
      </c>
      <c r="C5" s="2" t="s">
        <v>14</v>
      </c>
      <c r="D5" s="30" t="s">
        <v>70</v>
      </c>
      <c r="E5" s="14" t="s">
        <v>39</v>
      </c>
      <c r="F5" s="18" t="s">
        <v>71</v>
      </c>
      <c r="G5" s="44">
        <f>14500</f>
        <v>14500</v>
      </c>
      <c r="H5" s="45">
        <f>1850+445.6</f>
        <v>2295.6</v>
      </c>
    </row>
    <row r="6" spans="1:8">
      <c r="A6" s="3" t="s">
        <v>8</v>
      </c>
      <c r="B6" s="2" t="s">
        <v>9</v>
      </c>
      <c r="C6" s="2" t="s">
        <v>15</v>
      </c>
      <c r="D6" s="31"/>
      <c r="E6" s="14" t="s">
        <v>39</v>
      </c>
      <c r="F6" s="18" t="s">
        <v>71</v>
      </c>
      <c r="G6" s="44">
        <v>10950</v>
      </c>
      <c r="H6" s="45">
        <f>680+10.8</f>
        <v>690.8</v>
      </c>
    </row>
    <row r="7" spans="1:8">
      <c r="A7" s="3" t="s">
        <v>10</v>
      </c>
      <c r="B7" s="2" t="s">
        <v>11</v>
      </c>
      <c r="C7" s="2" t="s">
        <v>16</v>
      </c>
      <c r="D7" s="31"/>
      <c r="E7" s="14" t="s">
        <v>39</v>
      </c>
      <c r="F7" s="18" t="s">
        <v>71</v>
      </c>
      <c r="G7" s="44">
        <v>10950</v>
      </c>
      <c r="H7" s="45">
        <f>750+355.04</f>
        <v>1105.04</v>
      </c>
    </row>
    <row r="8" spans="1:8">
      <c r="A8" s="3" t="s">
        <v>12</v>
      </c>
      <c r="B8" s="2" t="s">
        <v>13</v>
      </c>
      <c r="C8" s="2" t="s">
        <v>17</v>
      </c>
      <c r="D8" s="31"/>
      <c r="E8" s="14" t="s">
        <v>39</v>
      </c>
      <c r="F8" s="18" t="s">
        <v>71</v>
      </c>
      <c r="G8" s="44">
        <v>10950</v>
      </c>
      <c r="H8" s="45">
        <f>360+72</f>
        <v>432</v>
      </c>
    </row>
    <row r="9" spans="1:8">
      <c r="A9" s="3" t="s">
        <v>18</v>
      </c>
      <c r="B9" s="2" t="s">
        <v>19</v>
      </c>
      <c r="C9" s="2" t="s">
        <v>38</v>
      </c>
      <c r="D9" s="31"/>
      <c r="E9" s="14" t="s">
        <v>39</v>
      </c>
      <c r="F9" s="18" t="s">
        <v>71</v>
      </c>
      <c r="G9" s="44">
        <f>1540+1380</f>
        <v>2920</v>
      </c>
      <c r="H9" s="45">
        <v>500</v>
      </c>
    </row>
    <row r="10" spans="1:8">
      <c r="A10" s="3" t="s">
        <v>20</v>
      </c>
      <c r="B10" s="2" t="s">
        <v>21</v>
      </c>
      <c r="C10" s="2" t="s">
        <v>38</v>
      </c>
      <c r="D10" s="31"/>
      <c r="E10" s="14" t="s">
        <v>39</v>
      </c>
      <c r="F10" s="18" t="s">
        <v>71</v>
      </c>
      <c r="G10" s="44">
        <f>920+1440</f>
        <v>2360</v>
      </c>
      <c r="H10" s="45">
        <v>150</v>
      </c>
    </row>
    <row r="11" spans="1:8">
      <c r="A11" s="3" t="s">
        <v>22</v>
      </c>
      <c r="B11" s="2" t="s">
        <v>11</v>
      </c>
      <c r="C11" s="2" t="s">
        <v>38</v>
      </c>
      <c r="D11" s="31"/>
      <c r="E11" s="14" t="s">
        <v>39</v>
      </c>
      <c r="F11" s="18" t="s">
        <v>71</v>
      </c>
      <c r="G11" s="44">
        <f>780+600</f>
        <v>1380</v>
      </c>
      <c r="H11" s="45">
        <v>7.22</v>
      </c>
    </row>
    <row r="12" spans="1:8">
      <c r="A12" s="3" t="s">
        <v>23</v>
      </c>
      <c r="B12" s="2" t="s">
        <v>24</v>
      </c>
      <c r="C12" s="2" t="s">
        <v>38</v>
      </c>
      <c r="D12" s="31"/>
      <c r="E12" s="14" t="s">
        <v>39</v>
      </c>
      <c r="F12" s="18" t="s">
        <v>71</v>
      </c>
      <c r="G12" s="44">
        <f>1140+1160</f>
        <v>2300</v>
      </c>
      <c r="H12" s="45">
        <v>300</v>
      </c>
    </row>
    <row r="13" spans="1:8">
      <c r="A13" s="3" t="s">
        <v>25</v>
      </c>
      <c r="B13" s="2" t="s">
        <v>26</v>
      </c>
      <c r="C13" s="2" t="s">
        <v>38</v>
      </c>
      <c r="D13" s="31"/>
      <c r="E13" s="14" t="s">
        <v>39</v>
      </c>
      <c r="F13" s="18" t="s">
        <v>71</v>
      </c>
      <c r="G13" s="44">
        <f>1460+1520</f>
        <v>2980</v>
      </c>
      <c r="H13" s="45">
        <f>250+35.91</f>
        <v>285.90999999999997</v>
      </c>
    </row>
    <row r="14" spans="1:8">
      <c r="A14" s="3" t="s">
        <v>27</v>
      </c>
      <c r="B14" s="2" t="s">
        <v>11</v>
      </c>
      <c r="C14" s="2" t="s">
        <v>38</v>
      </c>
      <c r="D14" s="31"/>
      <c r="E14" s="14" t="s">
        <v>39</v>
      </c>
      <c r="F14" s="18" t="s">
        <v>71</v>
      </c>
      <c r="G14" s="44">
        <f>1600+1380</f>
        <v>2980</v>
      </c>
      <c r="H14" s="45">
        <f>650+84.3</f>
        <v>734.3</v>
      </c>
    </row>
    <row r="15" spans="1:8">
      <c r="A15" s="3" t="s">
        <v>28</v>
      </c>
      <c r="B15" s="2" t="s">
        <v>29</v>
      </c>
      <c r="C15" s="2" t="s">
        <v>38</v>
      </c>
      <c r="D15" s="31"/>
      <c r="E15" s="14" t="s">
        <v>39</v>
      </c>
      <c r="F15" s="18" t="s">
        <v>71</v>
      </c>
      <c r="G15" s="44">
        <f>1460+1160</f>
        <v>2620</v>
      </c>
      <c r="H15" s="45">
        <v>600</v>
      </c>
    </row>
    <row r="16" spans="1:8">
      <c r="A16" s="3" t="s">
        <v>30</v>
      </c>
      <c r="B16" s="2" t="s">
        <v>31</v>
      </c>
      <c r="C16" s="2" t="s">
        <v>38</v>
      </c>
      <c r="D16" s="31"/>
      <c r="E16" s="14" t="s">
        <v>39</v>
      </c>
      <c r="F16" s="18" t="s">
        <v>71</v>
      </c>
      <c r="G16" s="44">
        <f>1180+1300</f>
        <v>2480</v>
      </c>
      <c r="H16" s="45">
        <v>250</v>
      </c>
    </row>
    <row r="17" spans="1:8">
      <c r="A17" s="3" t="s">
        <v>78</v>
      </c>
      <c r="B17" s="2" t="s">
        <v>33</v>
      </c>
      <c r="C17" s="2" t="s">
        <v>38</v>
      </c>
      <c r="D17" s="31"/>
      <c r="E17" s="14" t="s">
        <v>39</v>
      </c>
      <c r="F17" s="18" t="s">
        <v>71</v>
      </c>
      <c r="G17" s="44">
        <f>1380+1240</f>
        <v>2620</v>
      </c>
      <c r="H17" s="45">
        <f>300+53.01</f>
        <v>353.01</v>
      </c>
    </row>
    <row r="18" spans="1:8">
      <c r="A18" s="3" t="s">
        <v>34</v>
      </c>
      <c r="B18" s="2" t="s">
        <v>35</v>
      </c>
      <c r="C18" s="2" t="s">
        <v>38</v>
      </c>
      <c r="D18" s="31"/>
      <c r="E18" s="14" t="s">
        <v>39</v>
      </c>
      <c r="F18" s="18" t="s">
        <v>71</v>
      </c>
      <c r="G18" s="44">
        <f>520+200</f>
        <v>720</v>
      </c>
      <c r="H18" s="45">
        <v>460</v>
      </c>
    </row>
    <row r="19" spans="1:8" ht="15" thickBot="1">
      <c r="A19" s="4" t="s">
        <v>36</v>
      </c>
      <c r="B19" s="5" t="s">
        <v>37</v>
      </c>
      <c r="C19" s="5" t="s">
        <v>38</v>
      </c>
      <c r="D19" s="32"/>
      <c r="E19" s="23" t="s">
        <v>39</v>
      </c>
      <c r="F19" s="19" t="s">
        <v>71</v>
      </c>
      <c r="G19" s="46">
        <f>1160+1100</f>
        <v>2260</v>
      </c>
      <c r="H19" s="47">
        <v>400</v>
      </c>
    </row>
    <row r="20" spans="1:8" ht="17.399999999999999">
      <c r="A20" s="20"/>
      <c r="B20" s="21"/>
      <c r="C20" s="21"/>
      <c r="D20" s="21"/>
      <c r="E20" s="21"/>
      <c r="F20" s="21"/>
      <c r="G20" s="21"/>
      <c r="H20" s="42"/>
    </row>
    <row r="21" spans="1:8" ht="18" thickBot="1">
      <c r="A21" s="22"/>
      <c r="B21" s="22"/>
      <c r="C21" s="22"/>
      <c r="D21" s="22"/>
      <c r="E21" s="22"/>
      <c r="F21" s="22"/>
      <c r="G21" s="22"/>
      <c r="H21" s="41"/>
    </row>
    <row r="22" spans="1:8" ht="17.399999999999999">
      <c r="A22" s="29" t="s">
        <v>76</v>
      </c>
      <c r="B22" s="28"/>
      <c r="C22" s="28"/>
      <c r="D22" s="28"/>
      <c r="E22" s="28"/>
      <c r="F22" s="28"/>
      <c r="G22" s="28"/>
      <c r="H22" s="28"/>
    </row>
    <row r="23" spans="1:8" ht="69.599999999999994">
      <c r="A23" s="7" t="s">
        <v>0</v>
      </c>
      <c r="B23" s="6" t="s">
        <v>3</v>
      </c>
      <c r="C23" s="6" t="s">
        <v>1</v>
      </c>
      <c r="D23" s="6" t="s">
        <v>2</v>
      </c>
      <c r="E23" s="6" t="s">
        <v>4</v>
      </c>
      <c r="F23" s="17" t="s">
        <v>5</v>
      </c>
      <c r="G23" s="8" t="s">
        <v>69</v>
      </c>
      <c r="H23" s="8" t="s">
        <v>75</v>
      </c>
    </row>
    <row r="24" spans="1:8">
      <c r="A24" s="3" t="s">
        <v>6</v>
      </c>
      <c r="B24" s="2" t="s">
        <v>7</v>
      </c>
      <c r="C24" s="2" t="s">
        <v>14</v>
      </c>
      <c r="D24" s="30" t="s">
        <v>70</v>
      </c>
      <c r="E24" s="14" t="s">
        <v>39</v>
      </c>
      <c r="F24" s="18" t="s">
        <v>71</v>
      </c>
      <c r="G24" s="15">
        <f>7116.67+9154.67</f>
        <v>16271.34</v>
      </c>
      <c r="H24" s="9">
        <v>1172.5999999999999</v>
      </c>
    </row>
    <row r="25" spans="1:8">
      <c r="A25" s="3" t="s">
        <v>8</v>
      </c>
      <c r="B25" s="2" t="s">
        <v>9</v>
      </c>
      <c r="C25" s="2" t="s">
        <v>15</v>
      </c>
      <c r="D25" s="31"/>
      <c r="E25" s="14" t="s">
        <v>39</v>
      </c>
      <c r="F25" s="18" t="s">
        <v>71</v>
      </c>
      <c r="G25" s="15">
        <f>5341.67+5616.68</f>
        <v>10958.35</v>
      </c>
      <c r="H25" s="9">
        <v>28</v>
      </c>
    </row>
    <row r="26" spans="1:8">
      <c r="A26" s="3" t="s">
        <v>10</v>
      </c>
      <c r="B26" s="2" t="s">
        <v>11</v>
      </c>
      <c r="C26" s="2" t="s">
        <v>16</v>
      </c>
      <c r="D26" s="31"/>
      <c r="E26" s="14" t="s">
        <v>39</v>
      </c>
      <c r="F26" s="18" t="s">
        <v>71</v>
      </c>
      <c r="G26" s="15">
        <f>5341.67+6139.67</f>
        <v>11481.34</v>
      </c>
      <c r="H26" s="9">
        <v>313.85000000000002</v>
      </c>
    </row>
    <row r="27" spans="1:8">
      <c r="A27" s="3" t="s">
        <v>12</v>
      </c>
      <c r="B27" s="2" t="s">
        <v>13</v>
      </c>
      <c r="C27" s="2" t="s">
        <v>17</v>
      </c>
      <c r="D27" s="31"/>
      <c r="E27" s="14" t="s">
        <v>39</v>
      </c>
      <c r="F27" s="18" t="s">
        <v>71</v>
      </c>
      <c r="G27" s="15">
        <f>5341.67+5541.67</f>
        <v>10883.34</v>
      </c>
      <c r="H27" s="9">
        <v>27.5</v>
      </c>
    </row>
    <row r="28" spans="1:8">
      <c r="A28" s="3" t="s">
        <v>18</v>
      </c>
      <c r="B28" s="2" t="s">
        <v>19</v>
      </c>
      <c r="C28" s="2" t="s">
        <v>38</v>
      </c>
      <c r="D28" s="31"/>
      <c r="E28" s="14" t="s">
        <v>39</v>
      </c>
      <c r="F28" s="18" t="s">
        <v>71</v>
      </c>
      <c r="G28" s="15">
        <f>1546.67+2258</f>
        <v>3804.67</v>
      </c>
      <c r="H28" s="9">
        <v>411.38</v>
      </c>
    </row>
    <row r="29" spans="1:8">
      <c r="A29" s="3" t="s">
        <v>20</v>
      </c>
      <c r="B29" s="2" t="s">
        <v>21</v>
      </c>
      <c r="C29" s="2" t="s">
        <v>38</v>
      </c>
      <c r="D29" s="31"/>
      <c r="E29" s="14" t="s">
        <v>39</v>
      </c>
      <c r="F29" s="18" t="s">
        <v>71</v>
      </c>
      <c r="G29" s="15">
        <f>1386.67+1055</f>
        <v>2441.67</v>
      </c>
      <c r="H29" s="9">
        <v>0</v>
      </c>
    </row>
    <row r="30" spans="1:8">
      <c r="A30" s="3" t="s">
        <v>22</v>
      </c>
      <c r="B30" s="2" t="s">
        <v>11</v>
      </c>
      <c r="C30" s="2" t="s">
        <v>38</v>
      </c>
      <c r="D30" s="31"/>
      <c r="E30" s="14" t="s">
        <v>39</v>
      </c>
      <c r="F30" s="18" t="s">
        <v>71</v>
      </c>
      <c r="G30" s="15">
        <f>646.67+900</f>
        <v>1546.67</v>
      </c>
      <c r="H30" s="9">
        <v>0</v>
      </c>
    </row>
    <row r="31" spans="1:8">
      <c r="A31" s="3" t="s">
        <v>23</v>
      </c>
      <c r="B31" s="2" t="s">
        <v>24</v>
      </c>
      <c r="C31" s="2" t="s">
        <v>38</v>
      </c>
      <c r="D31" s="31"/>
      <c r="E31" s="14" t="s">
        <v>39</v>
      </c>
      <c r="F31" s="18" t="s">
        <v>71</v>
      </c>
      <c r="G31" s="15">
        <f>946.67+1266.99</f>
        <v>2213.66</v>
      </c>
      <c r="H31" s="9">
        <v>28</v>
      </c>
    </row>
    <row r="32" spans="1:8">
      <c r="A32" s="3" t="s">
        <v>25</v>
      </c>
      <c r="B32" s="2" t="s">
        <v>26</v>
      </c>
      <c r="C32" s="2" t="s">
        <v>38</v>
      </c>
      <c r="D32" s="31"/>
      <c r="E32" s="14" t="s">
        <v>39</v>
      </c>
      <c r="F32" s="18" t="s">
        <v>71</v>
      </c>
      <c r="G32" s="15">
        <f>1386.67+1108</f>
        <v>2494.67</v>
      </c>
      <c r="H32" s="9">
        <v>26.7</v>
      </c>
    </row>
    <row r="33" spans="1:8">
      <c r="A33" s="3" t="s">
        <v>27</v>
      </c>
      <c r="B33" s="2" t="s">
        <v>11</v>
      </c>
      <c r="C33" s="2" t="s">
        <v>38</v>
      </c>
      <c r="D33" s="31"/>
      <c r="E33" s="14" t="s">
        <v>39</v>
      </c>
      <c r="F33" s="18" t="s">
        <v>71</v>
      </c>
      <c r="G33" s="15">
        <f>1466.67+1843.94</f>
        <v>3310.61</v>
      </c>
      <c r="H33" s="9">
        <v>0</v>
      </c>
    </row>
    <row r="34" spans="1:8">
      <c r="A34" s="3" t="s">
        <v>28</v>
      </c>
      <c r="B34" s="2" t="s">
        <v>29</v>
      </c>
      <c r="C34" s="2" t="s">
        <v>38</v>
      </c>
      <c r="D34" s="31"/>
      <c r="E34" s="14" t="s">
        <v>39</v>
      </c>
      <c r="F34" s="18" t="s">
        <v>71</v>
      </c>
      <c r="G34" s="15">
        <f>1246.67+1325</f>
        <v>2571.67</v>
      </c>
      <c r="H34" s="9">
        <v>87.5</v>
      </c>
    </row>
    <row r="35" spans="1:8">
      <c r="A35" s="3" t="s">
        <v>30</v>
      </c>
      <c r="B35" s="2" t="s">
        <v>31</v>
      </c>
      <c r="C35" s="2" t="s">
        <v>38</v>
      </c>
      <c r="D35" s="31"/>
      <c r="E35" s="14" t="s">
        <v>39</v>
      </c>
      <c r="F35" s="18" t="s">
        <v>71</v>
      </c>
      <c r="G35" s="15">
        <f>986.67+1565</f>
        <v>2551.67</v>
      </c>
      <c r="H35" s="9">
        <v>597.24</v>
      </c>
    </row>
    <row r="36" spans="1:8">
      <c r="A36" s="3" t="s">
        <v>32</v>
      </c>
      <c r="B36" s="2" t="s">
        <v>33</v>
      </c>
      <c r="C36" s="2" t="s">
        <v>38</v>
      </c>
      <c r="D36" s="31"/>
      <c r="E36" s="14" t="s">
        <v>39</v>
      </c>
      <c r="F36" s="18" t="s">
        <v>71</v>
      </c>
      <c r="G36" s="15">
        <f>1546.67+1152</f>
        <v>2698.67</v>
      </c>
      <c r="H36" s="9">
        <v>15</v>
      </c>
    </row>
    <row r="37" spans="1:8">
      <c r="A37" s="3" t="s">
        <v>34</v>
      </c>
      <c r="B37" s="2" t="s">
        <v>35</v>
      </c>
      <c r="C37" s="2" t="s">
        <v>38</v>
      </c>
      <c r="D37" s="31"/>
      <c r="E37" s="14" t="s">
        <v>39</v>
      </c>
      <c r="F37" s="18" t="s">
        <v>71</v>
      </c>
      <c r="G37" s="15">
        <f>446.67+689</f>
        <v>1135.67</v>
      </c>
      <c r="H37" s="9">
        <v>96.89</v>
      </c>
    </row>
    <row r="38" spans="1:8" ht="15" thickBot="1">
      <c r="A38" s="4" t="s">
        <v>36</v>
      </c>
      <c r="B38" s="5" t="s">
        <v>37</v>
      </c>
      <c r="C38" s="5" t="s">
        <v>38</v>
      </c>
      <c r="D38" s="32"/>
      <c r="E38" s="23" t="s">
        <v>39</v>
      </c>
      <c r="F38" s="19" t="s">
        <v>71</v>
      </c>
      <c r="G38" s="16">
        <f>1106.67+1236.01</f>
        <v>2342.6800000000003</v>
      </c>
      <c r="H38" s="10">
        <v>45</v>
      </c>
    </row>
    <row r="39" spans="1:8" ht="18" thickBot="1">
      <c r="A39" s="20"/>
      <c r="B39" s="21"/>
      <c r="C39" s="21"/>
      <c r="D39" s="21"/>
      <c r="E39" s="21"/>
      <c r="F39" s="21"/>
      <c r="G39" s="21"/>
      <c r="H39" s="42"/>
    </row>
    <row r="40" spans="1:8" ht="17.399999999999999">
      <c r="A40" s="27" t="s">
        <v>72</v>
      </c>
      <c r="B40" s="28"/>
      <c r="C40" s="28"/>
      <c r="D40" s="28"/>
      <c r="E40" s="28"/>
      <c r="F40" s="28"/>
      <c r="G40" s="28"/>
      <c r="H40" s="28"/>
    </row>
    <row r="41" spans="1:8" ht="106.5" customHeight="1">
      <c r="A41" s="7" t="s">
        <v>0</v>
      </c>
      <c r="B41" s="6" t="s">
        <v>3</v>
      </c>
      <c r="C41" s="6" t="s">
        <v>1</v>
      </c>
      <c r="D41" s="6" t="s">
        <v>2</v>
      </c>
      <c r="E41" s="6" t="s">
        <v>4</v>
      </c>
      <c r="F41" s="17" t="s">
        <v>5</v>
      </c>
      <c r="G41" s="8" t="s">
        <v>69</v>
      </c>
      <c r="H41" s="8" t="s">
        <v>75</v>
      </c>
    </row>
    <row r="42" spans="1:8" s="1" customFormat="1" ht="14.7" customHeight="1">
      <c r="A42" s="3" t="s">
        <v>6</v>
      </c>
      <c r="B42" s="2" t="s">
        <v>7</v>
      </c>
      <c r="C42" s="2" t="s">
        <v>14</v>
      </c>
      <c r="D42" s="30" t="s">
        <v>70</v>
      </c>
      <c r="E42" s="2" t="s">
        <v>39</v>
      </c>
      <c r="F42" s="18" t="s">
        <v>71</v>
      </c>
      <c r="G42" s="9">
        <f>5070+5070</f>
        <v>10140</v>
      </c>
      <c r="H42" s="9">
        <v>87.7</v>
      </c>
    </row>
    <row r="43" spans="1:8" s="1" customFormat="1" ht="13.8">
      <c r="A43" s="3" t="s">
        <v>8</v>
      </c>
      <c r="B43" s="2" t="s">
        <v>9</v>
      </c>
      <c r="C43" s="2" t="s">
        <v>15</v>
      </c>
      <c r="D43" s="31"/>
      <c r="E43" s="2" t="s">
        <v>39</v>
      </c>
      <c r="F43" s="18" t="s">
        <v>71</v>
      </c>
      <c r="G43" s="9">
        <f>3770+3770</f>
        <v>7540</v>
      </c>
      <c r="H43" s="9">
        <v>204.84</v>
      </c>
    </row>
    <row r="44" spans="1:8" s="1" customFormat="1" ht="13.95" customHeight="1">
      <c r="A44" s="3" t="s">
        <v>10</v>
      </c>
      <c r="B44" s="2" t="s">
        <v>11</v>
      </c>
      <c r="C44" s="2" t="s">
        <v>16</v>
      </c>
      <c r="D44" s="31"/>
      <c r="E44" s="2" t="s">
        <v>39</v>
      </c>
      <c r="F44" s="18" t="s">
        <v>71</v>
      </c>
      <c r="G44" s="9">
        <f>3770+3770</f>
        <v>7540</v>
      </c>
      <c r="H44" s="9">
        <v>471</v>
      </c>
    </row>
    <row r="45" spans="1:8" s="1" customFormat="1" ht="13.8">
      <c r="A45" s="3" t="s">
        <v>12</v>
      </c>
      <c r="B45" s="2" t="s">
        <v>13</v>
      </c>
      <c r="C45" s="2" t="s">
        <v>17</v>
      </c>
      <c r="D45" s="31"/>
      <c r="E45" s="2" t="s">
        <v>39</v>
      </c>
      <c r="F45" s="18" t="s">
        <v>71</v>
      </c>
      <c r="G45" s="9">
        <f>3770+3770</f>
        <v>7540</v>
      </c>
      <c r="H45" s="9">
        <v>0</v>
      </c>
    </row>
    <row r="46" spans="1:8" s="1" customFormat="1" ht="13.8">
      <c r="A46" s="3" t="s">
        <v>18</v>
      </c>
      <c r="B46" s="2" t="s">
        <v>19</v>
      </c>
      <c r="C46" s="2" t="s">
        <v>38</v>
      </c>
      <c r="D46" s="31"/>
      <c r="E46" s="2" t="s">
        <v>39</v>
      </c>
      <c r="F46" s="18" t="s">
        <v>71</v>
      </c>
      <c r="G46" s="9">
        <f>1200+720</f>
        <v>1920</v>
      </c>
      <c r="H46" s="9">
        <v>340.93</v>
      </c>
    </row>
    <row r="47" spans="1:8" s="1" customFormat="1" ht="13.8">
      <c r="A47" s="3" t="s">
        <v>20</v>
      </c>
      <c r="B47" s="2" t="s">
        <v>21</v>
      </c>
      <c r="C47" s="2" t="s">
        <v>38</v>
      </c>
      <c r="D47" s="31"/>
      <c r="E47" s="2" t="s">
        <v>39</v>
      </c>
      <c r="F47" s="18" t="s">
        <v>71</v>
      </c>
      <c r="G47" s="9">
        <f>720+1120</f>
        <v>1840</v>
      </c>
      <c r="H47" s="9">
        <v>12</v>
      </c>
    </row>
    <row r="48" spans="1:8" s="1" customFormat="1" ht="13.8">
      <c r="A48" s="3" t="s">
        <v>22</v>
      </c>
      <c r="B48" s="2" t="s">
        <v>11</v>
      </c>
      <c r="C48" s="2" t="s">
        <v>38</v>
      </c>
      <c r="D48" s="31"/>
      <c r="E48" s="2" t="s">
        <v>39</v>
      </c>
      <c r="F48" s="18" t="s">
        <v>71</v>
      </c>
      <c r="G48" s="9">
        <f>560+1120</f>
        <v>1680</v>
      </c>
      <c r="H48" s="9">
        <v>0</v>
      </c>
    </row>
    <row r="49" spans="1:8" s="1" customFormat="1" ht="13.8">
      <c r="A49" s="3" t="s">
        <v>23</v>
      </c>
      <c r="B49" s="2" t="s">
        <v>24</v>
      </c>
      <c r="C49" s="2" t="s">
        <v>38</v>
      </c>
      <c r="D49" s="31"/>
      <c r="E49" s="2" t="s">
        <v>39</v>
      </c>
      <c r="F49" s="18" t="s">
        <v>71</v>
      </c>
      <c r="G49" s="9">
        <f>720+1120</f>
        <v>1840</v>
      </c>
      <c r="H49" s="9">
        <v>0</v>
      </c>
    </row>
    <row r="50" spans="1:8" s="1" customFormat="1" ht="13.8">
      <c r="A50" s="3" t="s">
        <v>25</v>
      </c>
      <c r="B50" s="2" t="s">
        <v>26</v>
      </c>
      <c r="C50" s="2" t="s">
        <v>38</v>
      </c>
      <c r="D50" s="31"/>
      <c r="E50" s="2" t="s">
        <v>39</v>
      </c>
      <c r="F50" s="18" t="s">
        <v>71</v>
      </c>
      <c r="G50" s="9">
        <f>720+1120</f>
        <v>1840</v>
      </c>
      <c r="H50" s="9">
        <v>277.3</v>
      </c>
    </row>
    <row r="51" spans="1:8" s="1" customFormat="1" ht="13.8">
      <c r="A51" s="3" t="s">
        <v>27</v>
      </c>
      <c r="B51" s="2" t="s">
        <v>11</v>
      </c>
      <c r="C51" s="2" t="s">
        <v>38</v>
      </c>
      <c r="D51" s="31"/>
      <c r="E51" s="2" t="s">
        <v>39</v>
      </c>
      <c r="F51" s="18" t="s">
        <v>71</v>
      </c>
      <c r="G51" s="9">
        <f>640+1040</f>
        <v>1680</v>
      </c>
      <c r="H51" s="9">
        <v>0</v>
      </c>
    </row>
    <row r="52" spans="1:8" s="1" customFormat="1" ht="13.8">
      <c r="A52" s="3" t="s">
        <v>28</v>
      </c>
      <c r="B52" s="2" t="s">
        <v>29</v>
      </c>
      <c r="C52" s="2" t="s">
        <v>38</v>
      </c>
      <c r="D52" s="31"/>
      <c r="E52" s="2" t="s">
        <v>39</v>
      </c>
      <c r="F52" s="18" t="s">
        <v>71</v>
      </c>
      <c r="G52" s="9">
        <f>720+1200</f>
        <v>1920</v>
      </c>
      <c r="H52" s="9">
        <v>0</v>
      </c>
    </row>
    <row r="53" spans="1:8" s="1" customFormat="1" ht="13.8">
      <c r="A53" s="3" t="s">
        <v>30</v>
      </c>
      <c r="B53" s="2" t="s">
        <v>31</v>
      </c>
      <c r="C53" s="2" t="s">
        <v>38</v>
      </c>
      <c r="D53" s="31"/>
      <c r="E53" s="2" t="s">
        <v>39</v>
      </c>
      <c r="F53" s="18" t="s">
        <v>71</v>
      </c>
      <c r="G53" s="9">
        <f>640+1200</f>
        <v>1840</v>
      </c>
      <c r="H53" s="9">
        <v>0</v>
      </c>
    </row>
    <row r="54" spans="1:8" s="1" customFormat="1" ht="13.8">
      <c r="A54" s="3" t="s">
        <v>32</v>
      </c>
      <c r="B54" s="2" t="s">
        <v>33</v>
      </c>
      <c r="C54" s="2" t="s">
        <v>38</v>
      </c>
      <c r="D54" s="31"/>
      <c r="E54" s="2" t="s">
        <v>39</v>
      </c>
      <c r="F54" s="18" t="s">
        <v>71</v>
      </c>
      <c r="G54" s="9">
        <f>640+1200</f>
        <v>1840</v>
      </c>
      <c r="H54" s="9">
        <v>27.3</v>
      </c>
    </row>
    <row r="55" spans="1:8" s="1" customFormat="1" ht="13.8">
      <c r="A55" s="3" t="s">
        <v>34</v>
      </c>
      <c r="B55" s="2" t="s">
        <v>35</v>
      </c>
      <c r="C55" s="2" t="s">
        <v>38</v>
      </c>
      <c r="D55" s="31"/>
      <c r="E55" s="2" t="s">
        <v>39</v>
      </c>
      <c r="F55" s="18" t="s">
        <v>71</v>
      </c>
      <c r="G55" s="9">
        <f>640+1040</f>
        <v>1680</v>
      </c>
      <c r="H55" s="9">
        <v>0</v>
      </c>
    </row>
    <row r="56" spans="1:8" s="1" customFormat="1" thickBot="1">
      <c r="A56" s="4" t="s">
        <v>36</v>
      </c>
      <c r="B56" s="5" t="s">
        <v>37</v>
      </c>
      <c r="C56" s="5" t="s">
        <v>38</v>
      </c>
      <c r="D56" s="32"/>
      <c r="E56" s="5" t="s">
        <v>39</v>
      </c>
      <c r="F56" s="19" t="s">
        <v>71</v>
      </c>
      <c r="G56" s="10">
        <f>720+1040</f>
        <v>1760</v>
      </c>
      <c r="H56" s="10">
        <v>126</v>
      </c>
    </row>
    <row r="57" spans="1:8" s="1" customFormat="1" ht="44.7" customHeight="1" thickBot="1">
      <c r="G57" s="26"/>
      <c r="H57" s="26"/>
    </row>
    <row r="58" spans="1:8" ht="17.399999999999999">
      <c r="A58" s="27" t="s">
        <v>73</v>
      </c>
      <c r="B58" s="28"/>
      <c r="C58" s="28"/>
      <c r="D58" s="28"/>
      <c r="E58" s="28"/>
      <c r="F58" s="28"/>
      <c r="G58" s="28"/>
      <c r="H58" s="28"/>
    </row>
    <row r="59" spans="1:8" ht="17.399999999999999">
      <c r="A59" s="33" t="s">
        <v>40</v>
      </c>
      <c r="B59" s="34"/>
      <c r="C59" s="34"/>
      <c r="D59" s="34"/>
      <c r="E59" s="34"/>
      <c r="F59" s="34"/>
      <c r="G59" s="34"/>
      <c r="H59" s="34"/>
    </row>
    <row r="60" spans="1:8" ht="69.599999999999994">
      <c r="A60" s="7" t="s">
        <v>0</v>
      </c>
      <c r="B60" s="6" t="s">
        <v>3</v>
      </c>
      <c r="C60" s="6" t="s">
        <v>1</v>
      </c>
      <c r="D60" s="6" t="s">
        <v>2</v>
      </c>
      <c r="E60" s="6" t="s">
        <v>4</v>
      </c>
      <c r="F60" s="17" t="s">
        <v>5</v>
      </c>
      <c r="G60" s="8" t="s">
        <v>69</v>
      </c>
      <c r="H60" s="8" t="s">
        <v>75</v>
      </c>
    </row>
    <row r="61" spans="1:8" ht="14.7" customHeight="1">
      <c r="A61" s="3" t="s">
        <v>6</v>
      </c>
      <c r="B61" s="2" t="s">
        <v>7</v>
      </c>
      <c r="C61" s="2" t="s">
        <v>14</v>
      </c>
      <c r="D61" s="30" t="s">
        <v>70</v>
      </c>
      <c r="E61" s="2" t="s">
        <v>39</v>
      </c>
      <c r="F61" s="18" t="s">
        <v>71</v>
      </c>
      <c r="G61" s="9">
        <v>5070</v>
      </c>
      <c r="H61" s="9">
        <v>264.2</v>
      </c>
    </row>
    <row r="62" spans="1:8">
      <c r="A62" s="3" t="s">
        <v>8</v>
      </c>
      <c r="B62" s="2" t="s">
        <v>9</v>
      </c>
      <c r="C62" s="2" t="s">
        <v>15</v>
      </c>
      <c r="D62" s="31"/>
      <c r="E62" s="2" t="s">
        <v>39</v>
      </c>
      <c r="F62" s="18" t="s">
        <v>71</v>
      </c>
      <c r="G62" s="9">
        <v>3770</v>
      </c>
      <c r="H62" s="9">
        <v>55.69</v>
      </c>
    </row>
    <row r="63" spans="1:8">
      <c r="A63" s="3" t="s">
        <v>10</v>
      </c>
      <c r="B63" s="2" t="s">
        <v>11</v>
      </c>
      <c r="C63" s="2" t="s">
        <v>16</v>
      </c>
      <c r="D63" s="31"/>
      <c r="E63" s="2" t="s">
        <v>39</v>
      </c>
      <c r="F63" s="18" t="s">
        <v>71</v>
      </c>
      <c r="G63" s="9">
        <v>3770</v>
      </c>
      <c r="H63" s="9">
        <v>86.55</v>
      </c>
    </row>
    <row r="64" spans="1:8">
      <c r="A64" s="3" t="s">
        <v>12</v>
      </c>
      <c r="B64" s="2" t="s">
        <v>13</v>
      </c>
      <c r="C64" s="2" t="s">
        <v>17</v>
      </c>
      <c r="D64" s="31"/>
      <c r="E64" s="2" t="s">
        <v>39</v>
      </c>
      <c r="F64" s="18" t="s">
        <v>71</v>
      </c>
      <c r="G64" s="9">
        <v>3770</v>
      </c>
      <c r="H64" s="9">
        <v>0</v>
      </c>
    </row>
    <row r="65" spans="1:8">
      <c r="A65" s="3" t="s">
        <v>18</v>
      </c>
      <c r="B65" s="2" t="s">
        <v>19</v>
      </c>
      <c r="C65" s="2" t="s">
        <v>38</v>
      </c>
      <c r="D65" s="31"/>
      <c r="E65" s="2" t="s">
        <v>39</v>
      </c>
      <c r="F65" s="18" t="s">
        <v>71</v>
      </c>
      <c r="G65" s="9">
        <v>1440</v>
      </c>
      <c r="H65" s="9">
        <v>0</v>
      </c>
    </row>
    <row r="66" spans="1:8">
      <c r="A66" s="3" t="s">
        <v>20</v>
      </c>
      <c r="B66" s="2" t="s">
        <v>21</v>
      </c>
      <c r="C66" s="2" t="s">
        <v>38</v>
      </c>
      <c r="D66" s="31"/>
      <c r="E66" s="2" t="s">
        <v>39</v>
      </c>
      <c r="F66" s="18" t="s">
        <v>71</v>
      </c>
      <c r="G66" s="9">
        <v>1440</v>
      </c>
      <c r="H66" s="9">
        <v>0</v>
      </c>
    </row>
    <row r="67" spans="1:8">
      <c r="A67" s="3" t="s">
        <v>22</v>
      </c>
      <c r="B67" s="2" t="s">
        <v>11</v>
      </c>
      <c r="C67" s="2" t="s">
        <v>38</v>
      </c>
      <c r="D67" s="31"/>
      <c r="E67" s="2" t="s">
        <v>39</v>
      </c>
      <c r="F67" s="18" t="s">
        <v>71</v>
      </c>
      <c r="G67" s="9">
        <v>1280</v>
      </c>
      <c r="H67" s="9">
        <v>0</v>
      </c>
    </row>
    <row r="68" spans="1:8">
      <c r="A68" s="3" t="s">
        <v>23</v>
      </c>
      <c r="B68" s="2" t="s">
        <v>24</v>
      </c>
      <c r="C68" s="2" t="s">
        <v>38</v>
      </c>
      <c r="D68" s="31"/>
      <c r="E68" s="2" t="s">
        <v>39</v>
      </c>
      <c r="F68" s="18" t="s">
        <v>71</v>
      </c>
      <c r="G68" s="9">
        <v>1440</v>
      </c>
      <c r="H68" s="9">
        <v>0</v>
      </c>
    </row>
    <row r="69" spans="1:8">
      <c r="A69" s="3" t="s">
        <v>25</v>
      </c>
      <c r="B69" s="2" t="s">
        <v>26</v>
      </c>
      <c r="C69" s="2" t="s">
        <v>38</v>
      </c>
      <c r="D69" s="31"/>
      <c r="E69" s="2" t="s">
        <v>39</v>
      </c>
      <c r="F69" s="18" t="s">
        <v>71</v>
      </c>
      <c r="G69" s="9">
        <v>1440</v>
      </c>
      <c r="H69" s="9">
        <v>14.68</v>
      </c>
    </row>
    <row r="70" spans="1:8">
      <c r="A70" s="3" t="s">
        <v>27</v>
      </c>
      <c r="B70" s="2" t="s">
        <v>11</v>
      </c>
      <c r="C70" s="2" t="s">
        <v>38</v>
      </c>
      <c r="D70" s="31"/>
      <c r="E70" s="2" t="s">
        <v>39</v>
      </c>
      <c r="F70" s="18" t="s">
        <v>71</v>
      </c>
      <c r="G70" s="9">
        <v>1200</v>
      </c>
      <c r="H70" s="9">
        <v>0</v>
      </c>
    </row>
    <row r="71" spans="1:8">
      <c r="A71" s="3" t="s">
        <v>28</v>
      </c>
      <c r="B71" s="2" t="s">
        <v>29</v>
      </c>
      <c r="C71" s="2" t="s">
        <v>38</v>
      </c>
      <c r="D71" s="31"/>
      <c r="E71" s="2" t="s">
        <v>39</v>
      </c>
      <c r="F71" s="18" t="s">
        <v>71</v>
      </c>
      <c r="G71" s="9">
        <v>1360</v>
      </c>
      <c r="H71" s="9">
        <v>0</v>
      </c>
    </row>
    <row r="72" spans="1:8">
      <c r="A72" s="3" t="s">
        <v>30</v>
      </c>
      <c r="B72" s="2" t="s">
        <v>31</v>
      </c>
      <c r="C72" s="2" t="s">
        <v>38</v>
      </c>
      <c r="D72" s="31"/>
      <c r="E72" s="2" t="s">
        <v>39</v>
      </c>
      <c r="F72" s="18" t="s">
        <v>71</v>
      </c>
      <c r="G72" s="9">
        <v>1360</v>
      </c>
      <c r="H72" s="9">
        <v>0</v>
      </c>
    </row>
    <row r="73" spans="1:8">
      <c r="A73" s="3" t="s">
        <v>32</v>
      </c>
      <c r="B73" s="2" t="s">
        <v>33</v>
      </c>
      <c r="C73" s="2" t="s">
        <v>38</v>
      </c>
      <c r="D73" s="31"/>
      <c r="E73" s="2" t="s">
        <v>39</v>
      </c>
      <c r="F73" s="18" t="s">
        <v>71</v>
      </c>
      <c r="G73" s="9">
        <v>1440</v>
      </c>
      <c r="H73" s="9">
        <v>0</v>
      </c>
    </row>
    <row r="74" spans="1:8">
      <c r="A74" s="3" t="s">
        <v>34</v>
      </c>
      <c r="B74" s="2" t="s">
        <v>35</v>
      </c>
      <c r="C74" s="2" t="s">
        <v>38</v>
      </c>
      <c r="D74" s="31"/>
      <c r="E74" s="2" t="s">
        <v>39</v>
      </c>
      <c r="F74" s="18" t="s">
        <v>71</v>
      </c>
      <c r="G74" s="9">
        <v>1280</v>
      </c>
      <c r="H74" s="9">
        <v>0</v>
      </c>
    </row>
    <row r="75" spans="1:8" ht="15" thickBot="1">
      <c r="A75" s="4" t="s">
        <v>36</v>
      </c>
      <c r="B75" s="5" t="s">
        <v>37</v>
      </c>
      <c r="C75" s="5" t="s">
        <v>38</v>
      </c>
      <c r="D75" s="32"/>
      <c r="E75" s="5" t="s">
        <v>39</v>
      </c>
      <c r="F75" s="19" t="s">
        <v>71</v>
      </c>
      <c r="G75" s="10">
        <v>1360</v>
      </c>
      <c r="H75" s="10">
        <v>0</v>
      </c>
    </row>
    <row r="76" spans="1:8" ht="15" thickBot="1"/>
    <row r="77" spans="1:8" ht="17.399999999999999">
      <c r="A77" s="27" t="s">
        <v>73</v>
      </c>
      <c r="B77" s="28"/>
      <c r="C77" s="28"/>
      <c r="D77" s="28"/>
      <c r="E77" s="28"/>
      <c r="F77" s="28"/>
      <c r="G77" s="28"/>
      <c r="H77" s="28"/>
    </row>
    <row r="78" spans="1:8" ht="17.399999999999999">
      <c r="A78" s="33" t="s">
        <v>41</v>
      </c>
      <c r="B78" s="34"/>
      <c r="C78" s="34"/>
      <c r="D78" s="34"/>
      <c r="E78" s="34"/>
      <c r="F78" s="34"/>
      <c r="G78" s="34"/>
      <c r="H78" s="34"/>
    </row>
    <row r="79" spans="1:8" ht="69.599999999999994">
      <c r="A79" s="7" t="s">
        <v>0</v>
      </c>
      <c r="B79" s="6" t="s">
        <v>3</v>
      </c>
      <c r="C79" s="6" t="s">
        <v>1</v>
      </c>
      <c r="D79" s="6" t="s">
        <v>57</v>
      </c>
      <c r="E79" s="6" t="s">
        <v>4</v>
      </c>
      <c r="F79" s="6" t="s">
        <v>67</v>
      </c>
      <c r="G79" s="8" t="s">
        <v>69</v>
      </c>
      <c r="H79" s="8" t="s">
        <v>75</v>
      </c>
    </row>
    <row r="80" spans="1:8">
      <c r="A80" s="3" t="s">
        <v>44</v>
      </c>
      <c r="B80" s="2" t="s">
        <v>42</v>
      </c>
      <c r="C80" s="2" t="s">
        <v>14</v>
      </c>
      <c r="D80" s="38"/>
      <c r="E80" s="2" t="s">
        <v>66</v>
      </c>
      <c r="F80" s="35"/>
      <c r="G80" s="12">
        <v>3380</v>
      </c>
      <c r="H80" s="9"/>
    </row>
    <row r="81" spans="1:8">
      <c r="A81" s="3" t="s">
        <v>43</v>
      </c>
      <c r="B81" s="2" t="s">
        <v>45</v>
      </c>
      <c r="C81" s="2" t="s">
        <v>15</v>
      </c>
      <c r="D81" s="39"/>
      <c r="E81" s="2" t="s">
        <v>66</v>
      </c>
      <c r="F81" s="36"/>
      <c r="G81" s="12">
        <v>4203</v>
      </c>
      <c r="H81" s="9"/>
    </row>
    <row r="82" spans="1:8">
      <c r="A82" s="3" t="s">
        <v>48</v>
      </c>
      <c r="B82" s="2" t="s">
        <v>29</v>
      </c>
      <c r="C82" s="2" t="s">
        <v>16</v>
      </c>
      <c r="D82" s="39"/>
      <c r="E82" s="2" t="s">
        <v>66</v>
      </c>
      <c r="F82" s="36"/>
      <c r="G82" s="12">
        <v>3770</v>
      </c>
      <c r="H82" s="9"/>
    </row>
    <row r="83" spans="1:8">
      <c r="A83" s="3" t="s">
        <v>46</v>
      </c>
      <c r="B83" s="2" t="s">
        <v>47</v>
      </c>
      <c r="C83" s="2" t="s">
        <v>17</v>
      </c>
      <c r="D83" s="39"/>
      <c r="E83" s="2" t="s">
        <v>66</v>
      </c>
      <c r="F83" s="36"/>
      <c r="G83" s="12">
        <v>3770</v>
      </c>
      <c r="H83" s="9"/>
    </row>
    <row r="84" spans="1:8">
      <c r="A84" s="3" t="s">
        <v>49</v>
      </c>
      <c r="B84" s="2" t="s">
        <v>50</v>
      </c>
      <c r="C84" s="2" t="s">
        <v>38</v>
      </c>
      <c r="D84" s="39"/>
      <c r="E84" s="2" t="s">
        <v>66</v>
      </c>
      <c r="F84" s="36"/>
      <c r="G84" s="12">
        <v>0</v>
      </c>
      <c r="H84" s="9"/>
    </row>
    <row r="85" spans="1:8">
      <c r="A85" s="3" t="s">
        <v>51</v>
      </c>
      <c r="B85" s="2" t="s">
        <v>52</v>
      </c>
      <c r="C85" s="2" t="s">
        <v>38</v>
      </c>
      <c r="D85" s="39"/>
      <c r="E85" s="2" t="s">
        <v>66</v>
      </c>
      <c r="F85" s="36"/>
      <c r="G85" s="12" t="s">
        <v>68</v>
      </c>
      <c r="H85" s="9"/>
    </row>
    <row r="86" spans="1:8">
      <c r="A86" s="3" t="s">
        <v>53</v>
      </c>
      <c r="B86" s="2" t="s">
        <v>54</v>
      </c>
      <c r="C86" s="2" t="s">
        <v>38</v>
      </c>
      <c r="D86" s="39"/>
      <c r="E86" s="2" t="s">
        <v>66</v>
      </c>
      <c r="F86" s="36"/>
      <c r="G86" s="12">
        <v>800</v>
      </c>
      <c r="H86" s="9"/>
    </row>
    <row r="87" spans="1:8">
      <c r="A87" s="3" t="s">
        <v>55</v>
      </c>
      <c r="B87" s="2" t="s">
        <v>56</v>
      </c>
      <c r="C87" s="2" t="s">
        <v>38</v>
      </c>
      <c r="D87" s="39"/>
      <c r="E87" s="2" t="s">
        <v>66</v>
      </c>
      <c r="F87" s="36"/>
      <c r="G87" s="12">
        <v>800</v>
      </c>
      <c r="H87" s="9"/>
    </row>
    <row r="88" spans="1:8">
      <c r="A88" s="3" t="s">
        <v>8</v>
      </c>
      <c r="B88" s="2" t="s">
        <v>9</v>
      </c>
      <c r="C88" s="2" t="s">
        <v>38</v>
      </c>
      <c r="D88" s="39"/>
      <c r="E88" s="2" t="s">
        <v>66</v>
      </c>
      <c r="F88" s="36"/>
      <c r="G88" s="12">
        <v>960</v>
      </c>
      <c r="H88" s="9"/>
    </row>
    <row r="89" spans="1:8">
      <c r="A89" s="3" t="s">
        <v>34</v>
      </c>
      <c r="B89" s="2" t="s">
        <v>35</v>
      </c>
      <c r="C89" s="2" t="s">
        <v>38</v>
      </c>
      <c r="D89" s="39"/>
      <c r="E89" s="2" t="s">
        <v>66</v>
      </c>
      <c r="F89" s="36"/>
      <c r="G89" s="12">
        <v>720</v>
      </c>
      <c r="H89" s="9"/>
    </row>
    <row r="90" spans="1:8">
      <c r="A90" s="3" t="s">
        <v>6</v>
      </c>
      <c r="B90" s="2" t="s">
        <v>58</v>
      </c>
      <c r="C90" s="2" t="s">
        <v>38</v>
      </c>
      <c r="D90" s="39"/>
      <c r="E90" s="2" t="s">
        <v>66</v>
      </c>
      <c r="F90" s="36"/>
      <c r="G90" s="12">
        <v>960</v>
      </c>
      <c r="H90" s="9"/>
    </row>
    <row r="91" spans="1:8">
      <c r="A91" s="3" t="s">
        <v>59</v>
      </c>
      <c r="B91" s="2" t="s">
        <v>11</v>
      </c>
      <c r="C91" s="2" t="s">
        <v>38</v>
      </c>
      <c r="D91" s="39"/>
      <c r="E91" s="2" t="s">
        <v>66</v>
      </c>
      <c r="F91" s="36"/>
      <c r="G91" s="12">
        <v>960</v>
      </c>
      <c r="H91" s="9"/>
    </row>
    <row r="92" spans="1:8">
      <c r="A92" s="3" t="s">
        <v>60</v>
      </c>
      <c r="B92" s="2" t="s">
        <v>61</v>
      </c>
      <c r="C92" s="2" t="s">
        <v>38</v>
      </c>
      <c r="D92" s="39"/>
      <c r="E92" s="2" t="s">
        <v>66</v>
      </c>
      <c r="F92" s="36"/>
      <c r="G92" s="12" t="s">
        <v>68</v>
      </c>
      <c r="H92" s="9"/>
    </row>
    <row r="93" spans="1:8">
      <c r="A93" s="3" t="s">
        <v>62</v>
      </c>
      <c r="B93" s="2" t="s">
        <v>63</v>
      </c>
      <c r="C93" s="2" t="s">
        <v>38</v>
      </c>
      <c r="D93" s="39"/>
      <c r="E93" s="2" t="s">
        <v>66</v>
      </c>
      <c r="F93" s="36"/>
      <c r="G93" s="12" t="s">
        <v>68</v>
      </c>
      <c r="H93" s="9"/>
    </row>
    <row r="94" spans="1:8" ht="15" thickBot="1">
      <c r="A94" s="4" t="s">
        <v>64</v>
      </c>
      <c r="B94" s="5" t="s">
        <v>65</v>
      </c>
      <c r="C94" s="5" t="s">
        <v>38</v>
      </c>
      <c r="D94" s="40"/>
      <c r="E94" s="5" t="s">
        <v>66</v>
      </c>
      <c r="F94" s="37"/>
      <c r="G94" s="13">
        <v>720</v>
      </c>
      <c r="H94" s="10"/>
    </row>
  </sheetData>
  <mergeCells count="15">
    <mergeCell ref="A59:H59"/>
    <mergeCell ref="A77:H77"/>
    <mergeCell ref="A78:H78"/>
    <mergeCell ref="F80:F94"/>
    <mergeCell ref="D61:D75"/>
    <mergeCell ref="D80:D94"/>
    <mergeCell ref="A1:H1"/>
    <mergeCell ref="G57:H57"/>
    <mergeCell ref="A40:H40"/>
    <mergeCell ref="A58:H58"/>
    <mergeCell ref="A22:H22"/>
    <mergeCell ref="D24:D38"/>
    <mergeCell ref="D42:D56"/>
    <mergeCell ref="A3:H3"/>
    <mergeCell ref="D5:D19"/>
  </mergeCells>
  <phoneticPr fontId="5" type="noConversion"/>
  <hyperlinks>
    <hyperlink ref="D24:D38" r:id="rId1" display="SCARICA L'ATTO DI NOMINA" xr:uid="{81F21C4A-9F04-4EF2-BC91-427AA1A85259}"/>
    <hyperlink ref="F24" r:id="rId2" xr:uid="{61229A8D-9EAC-4F0D-AEF8-787CB38BB4FF}"/>
    <hyperlink ref="F25" r:id="rId3" xr:uid="{EBCA0152-D37B-4691-B1D9-0B0428C0EFC4}"/>
    <hyperlink ref="F26" r:id="rId4" xr:uid="{6F7523E9-BC16-465C-BCB3-6B1B333E325B}"/>
    <hyperlink ref="F27" r:id="rId5" xr:uid="{C920F74E-C522-4651-B74C-E471F7F3C656}"/>
    <hyperlink ref="F28" r:id="rId6" xr:uid="{0B20C44D-C712-40A8-BBDA-65CC8A00515F}"/>
    <hyperlink ref="F29" r:id="rId7" xr:uid="{18250F63-B54B-45CF-809C-0C0BAA0535A3}"/>
    <hyperlink ref="F30" r:id="rId8" xr:uid="{42E9A8A5-174E-4E18-850B-9C7F77DBD821}"/>
    <hyperlink ref="F31" r:id="rId9" xr:uid="{31A4031B-959C-46EA-8E20-35DD257780EE}"/>
    <hyperlink ref="F32" r:id="rId10" xr:uid="{2C43105F-CDC1-478C-A780-31EBF0DE8568}"/>
    <hyperlink ref="F33" r:id="rId11" xr:uid="{1A85FEEA-4D14-4215-BDFD-6790ED2D6564}"/>
    <hyperlink ref="F34" r:id="rId12" xr:uid="{490B9F8D-7AA3-43F0-BF56-6804A82FE145}"/>
    <hyperlink ref="F35" r:id="rId13" xr:uid="{58C26D4F-D946-4610-BE94-BF2ADCD87B3F}"/>
    <hyperlink ref="F36" r:id="rId14" xr:uid="{03FC5011-9B78-4DE3-A44C-439ECA1533DC}"/>
    <hyperlink ref="F37" r:id="rId15" xr:uid="{358573AF-43A9-4B00-A72C-A25297CB47C7}"/>
    <hyperlink ref="F38" r:id="rId16" xr:uid="{AC49CDA8-784F-43F7-9E20-F9EEA4E62F77}"/>
    <hyperlink ref="D42:D56" r:id="rId17" display="SCARICA L'ATTO DI NOMINA" xr:uid="{8A7B6C88-30A3-45E3-BD4B-AD1FA6BAA11E}"/>
    <hyperlink ref="F42" r:id="rId18" xr:uid="{7C175D01-63A2-46E7-A990-863806838B3B}"/>
    <hyperlink ref="F43" r:id="rId19" xr:uid="{AE87879A-BE3C-40C9-90F3-8D69EC23F347}"/>
    <hyperlink ref="F44" r:id="rId20" xr:uid="{E62FBA6E-42FA-4B4C-94FA-5B678CDE43D6}"/>
    <hyperlink ref="F45" r:id="rId21" xr:uid="{DB6296E8-0846-4BE8-8CE5-16A370B0DB93}"/>
    <hyperlink ref="F46" r:id="rId22" xr:uid="{8DF6EF19-6E23-4D58-9362-F478AA38E93F}"/>
    <hyperlink ref="F47" r:id="rId23" xr:uid="{A59D1DC4-2FBB-4F28-8BF7-BC8B572C204B}"/>
    <hyperlink ref="F48" r:id="rId24" xr:uid="{E93BEB29-3FFB-4FA8-B86E-662EE4838E71}"/>
    <hyperlink ref="F49" r:id="rId25" xr:uid="{4BB9015C-CE51-4597-8CA8-2C807422A8FC}"/>
    <hyperlink ref="F50" r:id="rId26" xr:uid="{369A27F6-47E4-4234-9487-12D6C51F1A26}"/>
    <hyperlink ref="F51" r:id="rId27" xr:uid="{EF9C341F-D66F-4C4B-B4BF-32C41EBA943B}"/>
    <hyperlink ref="F52" r:id="rId28" xr:uid="{C3D2DD33-A3C6-41B0-8912-2EA5E5A8E8C4}"/>
    <hyperlink ref="F53" r:id="rId29" xr:uid="{298A14D6-A154-4507-A124-5041EB4E8601}"/>
    <hyperlink ref="F54" r:id="rId30" xr:uid="{10206096-10DE-4D38-9315-5C4AB967F1E9}"/>
    <hyperlink ref="F55" r:id="rId31" xr:uid="{B0DC3737-A117-46D7-BE8C-FD0C3A5953E2}"/>
    <hyperlink ref="F56" r:id="rId32" xr:uid="{A14B62FA-1D8D-4D7D-A6DB-263B92EEC1BF}"/>
    <hyperlink ref="F61" r:id="rId33" xr:uid="{1C56869A-415D-41E4-9C9B-80BD96BE4D37}"/>
    <hyperlink ref="F62" r:id="rId34" xr:uid="{F9325041-1F8D-4129-8A10-0F8C58997CB6}"/>
    <hyperlink ref="F63" r:id="rId35" xr:uid="{9BC833DB-C731-4EF2-9ED2-F7FF702A94F2}"/>
    <hyperlink ref="F64" r:id="rId36" xr:uid="{E6B35FB3-9440-4EC2-94A1-43B0D9B9419A}"/>
    <hyperlink ref="F65" r:id="rId37" xr:uid="{3423AC87-0423-4CDE-B404-CAD43A1DA9F9}"/>
    <hyperlink ref="F66" r:id="rId38" xr:uid="{D58B42C4-2745-488B-A7A5-80060F1E580B}"/>
    <hyperlink ref="F67" r:id="rId39" xr:uid="{3F69839C-8771-4835-9C49-43F5B5DEAF69}"/>
    <hyperlink ref="F68" r:id="rId40" xr:uid="{A551A27E-8143-4064-AAB3-9ED8D492468B}"/>
    <hyperlink ref="F69" r:id="rId41" xr:uid="{F9FCB397-269D-4643-BAED-E64A1E9DB56A}"/>
    <hyperlink ref="F70" r:id="rId42" xr:uid="{3DE40AF6-41A6-4235-86CA-D1214B477B37}"/>
    <hyperlink ref="F71" r:id="rId43" xr:uid="{61BF8539-AE69-46E2-BC3F-81171ACF5E03}"/>
    <hyperlink ref="F72" r:id="rId44" xr:uid="{7766DAFC-B3AF-432E-88B9-046BB3A6D40F}"/>
    <hyperlink ref="F73" r:id="rId45" xr:uid="{94B03ABB-AF96-49DB-A82B-17B05FCA7F3A}"/>
    <hyperlink ref="F74" r:id="rId46" xr:uid="{BF498E5C-6F0D-4225-B4D8-A539442B9C21}"/>
    <hyperlink ref="F75" r:id="rId47" xr:uid="{46A54D8F-465B-4A09-BECC-6FFA136946A5}"/>
    <hyperlink ref="D61:D75" r:id="rId48" display="SCARICA L'ATTO DI NOMINA" xr:uid="{191A0FE3-C970-4977-98E2-364AAA31282E}"/>
    <hyperlink ref="D5:D19" r:id="rId49" display="SCARICA L'ATTO DI NOMINA" xr:uid="{FC0F0D04-4F4D-44DB-BB99-577568E0668D}"/>
    <hyperlink ref="F5" r:id="rId50" xr:uid="{81F9F2DA-A1AA-46E9-B934-C45156EFA36B}"/>
    <hyperlink ref="F6" r:id="rId51" xr:uid="{3421AECC-2A07-4B27-8E81-A3DD1C1A9376}"/>
    <hyperlink ref="F7" r:id="rId52" xr:uid="{7D19F7DB-8A7C-429B-8131-DFBB0E5A14FC}"/>
    <hyperlink ref="F8" r:id="rId53" xr:uid="{DB7F702B-E45B-4513-9E97-FA195C915059}"/>
    <hyperlink ref="F9" r:id="rId54" xr:uid="{DB044106-2713-4427-B137-D880FF158016}"/>
    <hyperlink ref="F10" r:id="rId55" xr:uid="{383BD32D-C1B0-4B1A-999D-0F573906A622}"/>
    <hyperlink ref="F11" r:id="rId56" xr:uid="{69604B95-2FCF-43B5-923F-4AC37A17511C}"/>
    <hyperlink ref="F12" r:id="rId57" xr:uid="{A69B155D-BE26-4643-95AF-04FFCD8FC032}"/>
    <hyperlink ref="F13" r:id="rId58" xr:uid="{A5E4D46E-3B60-4A55-B2FF-73FB0AB60CFD}"/>
    <hyperlink ref="F14" r:id="rId59" xr:uid="{1687FF02-F1AC-4A98-882D-2CE81A7C983C}"/>
    <hyperlink ref="F15" r:id="rId60" xr:uid="{E7E8EB57-ADC6-4F62-B9A6-2B29EF91766F}"/>
    <hyperlink ref="F16" r:id="rId61" xr:uid="{11BC059D-937C-40BA-902F-8518B974510F}"/>
    <hyperlink ref="F17" r:id="rId62" xr:uid="{FBC34C48-8A78-473D-9BE0-558B706FFA26}"/>
    <hyperlink ref="F18" r:id="rId63" xr:uid="{308EDC8E-59BB-4114-A532-54646DAA37BF}"/>
    <hyperlink ref="F19" r:id="rId64" xr:uid="{B36D85C5-5FB6-4282-8E8D-FABEBFC3F71D}"/>
  </hyperlinks>
  <pageMargins left="0.7" right="0.7" top="0.75" bottom="0.75" header="0.3" footer="0.3"/>
  <pageSetup paperSize="9" scale="58" fitToHeight="0" orientation="landscape" verticalDpi="0" r:id="rId65"/>
  <ignoredErrors>
    <ignoredError sqref="G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Guardamagna</dc:creator>
  <cp:lastModifiedBy>Laura Rizzi</cp:lastModifiedBy>
  <cp:lastPrinted>2023-08-03T08:40:13Z</cp:lastPrinted>
  <dcterms:created xsi:type="dcterms:W3CDTF">2023-01-24T15:05:42Z</dcterms:created>
  <dcterms:modified xsi:type="dcterms:W3CDTF">2025-03-13T10:38:14Z</dcterms:modified>
</cp:coreProperties>
</file>